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手数料率早見表" sheetId="1" state="visible" r:id="rId3"/>
    <sheet name="仕入れ・利益計算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<sst xmlns="http://schemas.openxmlformats.org/spreadsheetml/2006/main" count="36" uniqueCount="34">
  <si>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販路別 手数料率 早見表（例）</t>
  </si>
  <si>
    <t xml:space="preserve">販路</t>
  </si>
  <si>
    <t xml:space="preserve">販売手数料率</t>
  </si>
  <si>
    <t xml:space="preserve">備考</t>
  </si>
  <si>
    <t xml:space="preserve">メルカリ</t>
  </si>
  <si>
    <r>
      <rPr>
        <sz val="9"/>
        <color rgb="FF5A5044"/>
        <rFont val="Noto Sans CJK SC"/>
        <family val="2"/>
      </rPr>
      <t xml:space="preserve">出品価格の</t>
    </r>
    <r>
      <rPr>
        <sz val="9"/>
        <color rgb="FF5A5044"/>
        <rFont val="Arial"/>
        <family val="0"/>
        <charset val="1"/>
      </rPr>
      <t xml:space="preserve">10%(2026</t>
    </r>
    <r>
      <rPr>
        <sz val="9"/>
        <color rgb="FF5A5044"/>
        <rFont val="Noto Sans CJK SC"/>
        <family val="2"/>
      </rPr>
      <t xml:space="preserve">年</t>
    </r>
    <r>
      <rPr>
        <sz val="9"/>
        <color rgb="FF5A5044"/>
        <rFont val="Arial"/>
        <family val="0"/>
        <charset val="1"/>
      </rPr>
      <t xml:space="preserve">7</t>
    </r>
    <r>
      <rPr>
        <sz val="9"/>
        <color rgb="FF5A5044"/>
        <rFont val="Noto Sans CJK SC"/>
        <family val="2"/>
      </rPr>
      <t xml:space="preserve">月時点の一般的な料率。必ず最新の規約を確認</t>
    </r>
    <r>
      <rPr>
        <sz val="9"/>
        <color rgb="FF5A5044"/>
        <rFont val="Arial"/>
        <family val="0"/>
        <charset val="1"/>
      </rPr>
      <t xml:space="preserve">)</t>
    </r>
  </si>
  <si>
    <r>
      <rPr>
        <sz val="11"/>
        <rFont val="Noto Sans CJK SC"/>
        <family val="2"/>
      </rPr>
      <t xml:space="preserve">ヤフオク</t>
    </r>
    <r>
      <rPr>
        <sz val="11"/>
        <rFont val="Arial"/>
        <family val="0"/>
        <charset val="1"/>
      </rPr>
      <t xml:space="preserve">!</t>
    </r>
  </si>
  <si>
    <r>
      <rPr>
        <sz val="9"/>
        <color rgb="FF5A5044"/>
        <rFont val="Arial"/>
        <family val="0"/>
        <charset val="1"/>
      </rPr>
      <t xml:space="preserve">Yahoo!</t>
    </r>
    <r>
      <rPr>
        <sz val="9"/>
        <color rgb="FF5A5044"/>
        <rFont val="Noto Sans CJK SC"/>
        <family val="2"/>
      </rPr>
      <t xml:space="preserve">プレミアム会員の場合の目安。プラン・カテゴリで変動</t>
    </r>
  </si>
  <si>
    <t xml:space="preserve">eBay</t>
  </si>
  <si>
    <r>
      <rPr>
        <sz val="9"/>
        <color rgb="FF5A5044"/>
        <rFont val="Noto Sans CJK SC"/>
        <family val="2"/>
      </rPr>
      <t xml:space="preserve">落札手数料の目安</t>
    </r>
    <r>
      <rPr>
        <sz val="9"/>
        <color rgb="FF5A5044"/>
        <rFont val="Arial"/>
        <family val="0"/>
        <charset val="1"/>
      </rPr>
      <t xml:space="preserve">+</t>
    </r>
    <r>
      <rPr>
        <sz val="9"/>
        <color rgb="FF5A5044"/>
        <rFont val="Noto Sans CJK SC"/>
        <family val="2"/>
      </rPr>
      <t xml:space="preserve">決済手数料別途。カテゴリ・国により変動</t>
    </r>
  </si>
  <si>
    <r>
      <rPr>
        <sz val="11"/>
        <rFont val="Noto Sans CJK SC"/>
        <family val="2"/>
      </rPr>
      <t xml:space="preserve">実店舗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手数料なし</t>
    </r>
    <r>
      <rPr>
        <sz val="11"/>
        <rFont val="Arial"/>
        <family val="0"/>
        <charset val="1"/>
      </rPr>
      <t xml:space="preserve">)</t>
    </r>
  </si>
  <si>
    <t xml:space="preserve">自社販売のため販売手数料は発生しない想定</t>
  </si>
  <si>
    <r>
      <rPr>
        <sz val="11"/>
        <rFont val="Arial"/>
        <family val="0"/>
        <charset val="1"/>
      </rPr>
      <t xml:space="preserve">BASE</t>
    </r>
    <r>
      <rPr>
        <sz val="11"/>
        <rFont val="Noto Sans CJK SC"/>
        <family val="2"/>
      </rPr>
      <t xml:space="preserve">等ネットショップ</t>
    </r>
  </si>
  <si>
    <t xml:space="preserve">決済手数料の目安。プランにより異なる</t>
  </si>
  <si>
    <r>
      <rPr>
        <i val="true"/>
        <sz val="9"/>
        <color rgb="FFC1652E"/>
        <rFont val="Noto Sans CJK SC"/>
        <family val="2"/>
      </rPr>
      <t xml:space="preserve">※ 上記は</t>
    </r>
    <r>
      <rPr>
        <i val="true"/>
        <sz val="9"/>
        <color rgb="FFC1652E"/>
        <rFont val="Arial"/>
        <family val="0"/>
        <charset val="1"/>
      </rPr>
      <t xml:space="preserve">2026</t>
    </r>
    <r>
      <rPr>
        <i val="true"/>
        <sz val="9"/>
        <color rgb="FFC1652E"/>
        <rFont val="Noto Sans CJK SC"/>
        <family val="2"/>
      </rPr>
      <t xml:space="preserve">年</t>
    </r>
    <r>
      <rPr>
        <i val="true"/>
        <sz val="9"/>
        <color rgb="FFC1652E"/>
        <rFont val="Arial"/>
        <family val="0"/>
        <charset val="1"/>
      </rPr>
      <t xml:space="preserve">7</t>
    </r>
    <r>
      <rPr>
        <i val="true"/>
        <sz val="9"/>
        <color rgb="FFC1652E"/>
        <rFont val="Noto Sans CJK SC"/>
        <family val="2"/>
      </rPr>
      <t xml:space="preserve">月時点の一般的な目安であり、実際の料率は各サービスの最新の規約・プランを必ずご確認ください。</t>
    </r>
  </si>
  <si>
    <t xml:space="preserve">仕入れ・利益 自動計算表（サンプル）</t>
  </si>
  <si>
    <t xml:space="preserve">黄色いセル（商品名〜販路）だけ入力すれば、手数料・実質利益・利益率は自動計算されます。「販路」は右クリック→入力規則のプルダウンから選べます。</t>
  </si>
  <si>
    <t xml:space="preserve">No</t>
  </si>
  <si>
    <t xml:space="preserve">商品名</t>
  </si>
  <si>
    <t xml:space="preserve">仕入日</t>
  </si>
  <si>
    <t xml:space="preserve">仕入先</t>
  </si>
  <si>
    <r>
      <rPr>
        <b val="true"/>
        <sz val="10"/>
        <color rgb="FFFFFFFF"/>
        <rFont val="Noto Sans CJK SC"/>
        <family val="2"/>
      </rPr>
      <t xml:space="preserve">仕入値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</si>
  <si>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手数料率</t>
  </si>
  <si>
    <r>
      <rPr>
        <b val="true"/>
        <sz val="10"/>
        <color rgb="FFFFFFFF"/>
        <rFont val="Noto Sans CJK SC"/>
        <family val="2"/>
      </rPr>
      <t xml:space="preserve">想定販売価格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</si>
  <si>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送料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</si>
  <si>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梱包資材費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</si>
  <si>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その他経費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</si>
  <si>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手数料額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</si>
  <si>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実質利益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</si>
  <si>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利益率</t>
  </si>
  <si>
    <r>
      <rPr>
        <sz val="10"/>
        <rFont val="Noto Sans CJK SC"/>
        <family val="2"/>
      </rPr>
      <t xml:space="preserve">腕時計</t>
    </r>
    <r>
      <rPr>
        <sz val="10"/>
        <rFont val="Arial"/>
        <family val="0"/>
        <charset val="1"/>
      </rPr>
      <t xml:space="preserve">(</t>
    </r>
    <r>
      <rPr>
        <sz val="10"/>
        <rFont val="Noto Sans CJK SC"/>
        <family val="2"/>
      </rPr>
      <t xml:space="preserve">中古・美品</t>
    </r>
    <r>
      <rPr>
        <sz val="10"/>
        <rFont val="Arial"/>
        <family val="0"/>
        <charset val="1"/>
      </rPr>
      <t xml:space="preserve">)</t>
    </r>
  </si>
  <si>
    <t xml:space="preserve">2026-06-01</t>
  </si>
  <si>
    <r>
      <rPr>
        <sz val="10"/>
        <rFont val="Noto Sans CJK SC"/>
        <family val="2"/>
      </rPr>
      <t xml:space="preserve">リサイクルショップ</t>
    </r>
    <r>
      <rPr>
        <sz val="10"/>
        <rFont val="Arial"/>
        <family val="0"/>
        <charset val="1"/>
      </rPr>
      <t xml:space="preserve">A</t>
    </r>
  </si>
  <si>
    <r>
      <rPr>
        <b val="true"/>
        <sz val="11"/>
        <rFont val="Noto Sans CJK SC"/>
        <family val="2"/>
      </rPr>
      <t xml:space="preserve">合計 </t>
    </r>
    <r>
      <rPr>
        <b val="true"/>
        <sz val="11"/>
        <rFont val="Arial"/>
        <family val="0"/>
        <charset val="1"/>
      </rPr>
      <t xml:space="preserve">/ </t>
    </r>
    <r>
      <rPr>
        <b val="true"/>
        <sz val="11"/>
        <rFont val="Noto Sans CJK SC"/>
        <family val="2"/>
      </rPr>
      <t xml:space="preserve">平均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</si>
</sst>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yyyy\-mm\-dd"/>
    <numFmt numFmtId="167" formatCode="#,##0"/>
    <numFmt numFmtId="168" formatCode="#,##0;\(#,##0\);\-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Noto Sans CJK SC"/>
      <family val="2"/>
    </font>
    <font>
      <b val="true"/>
      <sz val="11"/>
      <color rgb="FFFFFFFF"/>
      <name val="Noto Sans CJK SC"/>
      <family val="2"/>
    </font>
    <font>
      <sz val="11"/>
      <name val="Noto Sans CJK SC"/>
      <family val="2"/>
    </font>
    <font>
      <sz val="11"/>
      <name val="Arial"/>
      <family val="0"/>
      <charset val="1"/>
    </font>
    <font>
      <sz val="9"/>
      <color rgb="FF5A5044"/>
      <name val="Noto Sans CJK SC"/>
      <family val="2"/>
    </font>
    <font>
      <sz val="9"/>
      <color rgb="FF5A5044"/>
      <name val="Arial"/>
      <family val="0"/>
      <charset val="1"/>
    </font>
    <font>
      <i val="true"/>
      <sz val="9"/>
      <color rgb="FFC1652E"/>
      <name val="Noto Sans CJK SC"/>
      <family val="2"/>
    </font>
    <font>
      <i val="true"/>
      <sz val="9"/>
      <color rgb="FFC1652E"/>
      <name val="Arial"/>
      <family val="0"/>
      <charset val="1"/>
    </font>
    <font>
      <b val="true"/>
      <sz val="14"/>
      <color rgb="FF221D18"/>
      <name val="Noto Sans CJK SC"/>
      <family val="2"/>
    </font>
    <font>
      <i val="true"/>
      <sz val="10"/>
      <color rgb="FF5A5044"/>
      <name val="Noto Sans CJK SC"/>
      <family val="2"/>
    </font>
    <font>
      <b val="true"/>
      <sz val="10"/>
      <color rgb="FFFFFFFF"/>
      <name val="Arial"/>
      <family val="0"/>
      <charset val="1"/>
    </font>
    <font>
      <b val="true"/>
      <sz val="10"/>
      <color rgb="FFFFFFFF"/>
      <name val="Noto Sans CJK SC"/>
      <family val="2"/>
    </font>
    <font>
      <sz val="10"/>
      <name val="Arial"/>
      <family val="0"/>
      <charset val="1"/>
    </font>
    <font>
      <sz val="10"/>
      <name val="Noto Sans CJK SC"/>
      <family val="2"/>
    </font>
    <font>
      <sz val="10"/>
      <color rgb="FF6B8F7C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name val="Noto Sans CJK SC"/>
      <family val="2"/>
    </font>
    <font>
      <b val="true"/>
      <sz val="1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6B8F7C"/>
        <bgColor rgb="FF969696"/>
      </patternFill>
    </fill>
    <fill>
      <patternFill patternType="solid">
        <fgColor rgb="FF221D18"/>
        <bgColor rgb="FF003300"/>
      </patternFill>
    </fill>
    <fill>
      <patternFill patternType="solid">
        <fgColor rgb="FFFFF6D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CDB0"/>
      </left>
      <right style="thin">
        <color rgb="FFD8CDB0"/>
      </right>
      <top style="thin">
        <color rgb="FFD8CDB0"/>
      </top>
      <bottom style="thin">
        <color rgb="FFD8CD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CDB0"/>
      <rgbColor rgb="FF6B8F7C"/>
      <rgbColor rgb="FF9999FF"/>
      <rgbColor rgb="FF993366"/>
      <rgbColor rgb="FFFFF6D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1652E"/>
      <rgbColor rgb="FF666699"/>
      <rgbColor rgb="FF969696"/>
      <rgbColor rgb="FF003366"/>
      <rgbColor rgb="FF339966"/>
      <rgbColor rgb="FF003300"/>
      <rgbColor rgb="FF221D18"/>
      <rgbColor rgb="FF993300"/>
      <rgbColor rgb="FF993366"/>
      <rgbColor rgb="FF333399"/>
      <rgbColor rgb="FF5A50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  <col collapsed="false" customWidth="true" hidden="false" outlineLevel="0" max="3" min="3" style="0" width="55"/>
  </cols>
  <sheetData>
    <row r="1" customFormat="false" ht="16.15" hidden="false" customHeight="false" outlineLevel="0" collapsed="false">
      <c r="A1" s="1" t="s">
        <v>0</v>
      </c>
      <c r="B1" s="1"/>
      <c r="C1" s="1"/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</row>
    <row r="4" customFormat="false" ht="15" hidden="false" customHeight="false" outlineLevel="0" collapsed="false">
      <c r="A4" s="3" t="s">
        <v>4</v>
      </c>
      <c r="B4" s="4" t="n">
        <v>0.1</v>
      </c>
      <c r="C4" s="5" t="s">
        <v>5</v>
      </c>
    </row>
    <row r="5" customFormat="false" ht="17.15" hidden="false" customHeight="false" outlineLevel="0" collapsed="false">
      <c r="A5" s="3" t="s">
        <v>6</v>
      </c>
      <c r="B5" s="4" t="n">
        <v>0.1</v>
      </c>
      <c r="C5" s="6" t="s">
        <v>7</v>
      </c>
    </row>
    <row r="6" customFormat="false" ht="15" hidden="false" customHeight="false" outlineLevel="0" collapsed="false">
      <c r="A6" s="7" t="s">
        <v>8</v>
      </c>
      <c r="B6" s="4" t="n">
        <v>0.13</v>
      </c>
      <c r="C6" s="5" t="s">
        <v>9</v>
      </c>
    </row>
    <row r="7" customFormat="false" ht="17.15" hidden="false" customHeight="false" outlineLevel="0" collapsed="false">
      <c r="A7" s="3" t="s">
        <v>10</v>
      </c>
      <c r="B7" s="4" t="n">
        <v>0</v>
      </c>
      <c r="C7" s="5" t="s">
        <v>11</v>
      </c>
    </row>
    <row r="8" customFormat="false" ht="17.15" hidden="false" customHeight="false" outlineLevel="0" collapsed="false">
      <c r="A8" s="7" t="s">
        <v>12</v>
      </c>
      <c r="B8" s="4" t="n">
        <v>0.036</v>
      </c>
      <c r="C8" s="5" t="s">
        <v>13</v>
      </c>
    </row>
    <row r="10" customFormat="false" ht="14.15" hidden="false" customHeight="false" outlineLevel="0" collapsed="false">
      <c r="A10" s="8" t="s">
        <v>14</v>
      </c>
      <c r="B10" s="8"/>
      <c r="C10" s="8"/>
    </row>
  </sheetData>
  <mergeCells count="2">
    <mergeCell ref="A1:C1"/>
    <mergeCell ref="A10:C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6" min="5" style="0" width="12"/>
    <col collapsed="false" customWidth="true" hidden="false" outlineLevel="0" max="7" min="7" style="0" width="10"/>
    <col collapsed="false" customWidth="true" hidden="false" outlineLevel="0" max="8" min="8" style="0" width="14"/>
    <col collapsed="false" customWidth="true" hidden="false" outlineLevel="0" max="9" min="9" style="0" width="10"/>
    <col collapsed="false" customWidth="true" hidden="false" outlineLevel="0" max="13" min="10" style="0" width="12"/>
    <col collapsed="false" customWidth="true" hidden="false" outlineLevel="0" max="14" min="14" style="0" width="10"/>
  </cols>
  <sheetData>
    <row r="1" customFormat="false" ht="17.35" hidden="false" customHeight="false" outlineLevel="0" collapsed="false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customFormat="false" ht="15" hidden="false" customHeight="false" outlineLevel="0" collapsed="false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customFormat="false" ht="26.85" hidden="false" customHeight="false" outlineLevel="0" collapsed="false">
      <c r="A4" s="11" t="s">
        <v>17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1</v>
      </c>
      <c r="G4" s="12" t="s">
        <v>22</v>
      </c>
      <c r="H4" s="12" t="s">
        <v>23</v>
      </c>
      <c r="I4" s="12" t="s">
        <v>24</v>
      </c>
      <c r="J4" s="12" t="s">
        <v>25</v>
      </c>
      <c r="K4" s="12" t="s">
        <v>26</v>
      </c>
      <c r="L4" s="12" t="s">
        <v>27</v>
      </c>
      <c r="M4" s="12" t="s">
        <v>28</v>
      </c>
      <c r="N4" s="12" t="s">
        <v>29</v>
      </c>
    </row>
    <row r="5" customFormat="false" ht="15" hidden="false" customHeight="false" outlineLevel="0" collapsed="false">
      <c r="A5" s="13" t="n">
        <v>1</v>
      </c>
      <c r="B5" s="14" t="s">
        <v>30</v>
      </c>
      <c r="C5" s="15" t="s">
        <v>31</v>
      </c>
      <c r="D5" s="14" t="s">
        <v>32</v>
      </c>
      <c r="E5" s="16" t="n">
        <v>8000</v>
      </c>
      <c r="F5" s="14" t="s">
        <v>4</v>
      </c>
      <c r="G5" s="17" t="n">
        <f aca="false">IFERROR(INDEX(手数料率早見表!$B$4:$B$8,MATCH(F5,手数料率早見表!$A$4:$A$8,0)),"")</f>
        <v>0.1</v>
      </c>
      <c r="H5" s="16" t="n">
        <v>18000</v>
      </c>
      <c r="I5" s="16" t="n">
        <v>700</v>
      </c>
      <c r="J5" s="16" t="n">
        <v>150</v>
      </c>
      <c r="K5" s="16" t="n">
        <v>0</v>
      </c>
      <c r="L5" s="18" t="n">
        <f aca="false">IFERROR(ROUND(H5*G5,0),"")</f>
        <v>1800</v>
      </c>
      <c r="M5" s="19" t="n">
        <f aca="false">IFERROR(H5-E5-L5-I5-J5-K5,"")</f>
        <v>7350</v>
      </c>
      <c r="N5" s="20" t="n">
        <f aca="false">IFERROR(M5/H5,"")</f>
        <v>0.408333333333333</v>
      </c>
    </row>
    <row r="6" customFormat="false" ht="15" hidden="false" customHeight="false" outlineLevel="0" collapsed="false">
      <c r="A6" s="13"/>
      <c r="B6" s="13"/>
      <c r="C6" s="15"/>
      <c r="D6" s="13"/>
      <c r="E6" s="16"/>
      <c r="F6" s="14"/>
      <c r="G6" s="17" t="str">
        <f aca="false">IFERROR(INDEX(手数料率早見表!$B$4:$B$8,MATCH(F6,手数料率早見表!$A$4:$A$8,0)),"")</f>
        <v/>
      </c>
      <c r="H6" s="16"/>
      <c r="I6" s="16"/>
      <c r="J6" s="16"/>
      <c r="K6" s="16"/>
      <c r="L6" s="18" t="str">
        <f aca="false">IFERROR(ROUND(H6*G6,0),"")</f>
        <v/>
      </c>
      <c r="M6" s="19" t="str">
        <f aca="false">IFERROR(H6-E6-L6-I6-J6-K6,"")</f>
        <v/>
      </c>
      <c r="N6" s="20" t="str">
        <f aca="false">IFERROR(M6/H6,"")</f>
        <v/>
      </c>
    </row>
    <row r="7" customFormat="false" ht="15" hidden="false" customHeight="false" outlineLevel="0" collapsed="false">
      <c r="A7" s="13"/>
      <c r="B7" s="13"/>
      <c r="C7" s="15"/>
      <c r="D7" s="13"/>
      <c r="E7" s="16"/>
      <c r="F7" s="14"/>
      <c r="G7" s="17" t="str">
        <f aca="false">IFERROR(INDEX(手数料率早見表!$B$4:$B$8,MATCH(F7,手数料率早見表!$A$4:$A$8,0)),"")</f>
        <v/>
      </c>
      <c r="H7" s="16"/>
      <c r="I7" s="16"/>
      <c r="J7" s="16"/>
      <c r="K7" s="16"/>
      <c r="L7" s="18" t="str">
        <f aca="false">IFERROR(ROUND(H7*G7,0),"")</f>
        <v/>
      </c>
      <c r="M7" s="19" t="str">
        <f aca="false">IFERROR(H7-E7-L7-I7-J7-K7,"")</f>
        <v/>
      </c>
      <c r="N7" s="20" t="str">
        <f aca="false">IFERROR(M7/H7,"")</f>
        <v/>
      </c>
    </row>
    <row r="8" customFormat="false" ht="15" hidden="false" customHeight="false" outlineLevel="0" collapsed="false">
      <c r="A8" s="13"/>
      <c r="B8" s="13"/>
      <c r="C8" s="15"/>
      <c r="D8" s="13"/>
      <c r="E8" s="16"/>
      <c r="F8" s="14"/>
      <c r="G8" s="17" t="str">
        <f aca="false">IFERROR(INDEX(手数料率早見表!$B$4:$B$8,MATCH(F8,手数料率早見表!$A$4:$A$8,0)),"")</f>
        <v/>
      </c>
      <c r="H8" s="16"/>
      <c r="I8" s="16"/>
      <c r="J8" s="16"/>
      <c r="K8" s="16"/>
      <c r="L8" s="18" t="str">
        <f aca="false">IFERROR(ROUND(H8*G8,0),"")</f>
        <v/>
      </c>
      <c r="M8" s="19" t="str">
        <f aca="false">IFERROR(H8-E8-L8-I8-J8-K8,"")</f>
        <v/>
      </c>
      <c r="N8" s="20" t="str">
        <f aca="false">IFERROR(M8/H8,"")</f>
        <v/>
      </c>
    </row>
    <row r="9" customFormat="false" ht="15" hidden="false" customHeight="false" outlineLevel="0" collapsed="false">
      <c r="A9" s="13"/>
      <c r="B9" s="13"/>
      <c r="C9" s="15"/>
      <c r="D9" s="13"/>
      <c r="E9" s="16"/>
      <c r="F9" s="14"/>
      <c r="G9" s="17" t="str">
        <f aca="false">IFERROR(INDEX(手数料率早見表!$B$4:$B$8,MATCH(F9,手数料率早見表!$A$4:$A$8,0)),"")</f>
        <v/>
      </c>
      <c r="H9" s="16"/>
      <c r="I9" s="16"/>
      <c r="J9" s="16"/>
      <c r="K9" s="16"/>
      <c r="L9" s="18" t="str">
        <f aca="false">IFERROR(ROUND(H9*G9,0),"")</f>
        <v/>
      </c>
      <c r="M9" s="19" t="str">
        <f aca="false">IFERROR(H9-E9-L9-I9-J9-K9,"")</f>
        <v/>
      </c>
      <c r="N9" s="20" t="str">
        <f aca="false">IFERROR(M9/H9,"")</f>
        <v/>
      </c>
    </row>
    <row r="10" customFormat="false" ht="15" hidden="false" customHeight="false" outlineLevel="0" collapsed="false">
      <c r="A10" s="13"/>
      <c r="B10" s="13"/>
      <c r="C10" s="15"/>
      <c r="D10" s="13"/>
      <c r="E10" s="16"/>
      <c r="F10" s="14"/>
      <c r="G10" s="17" t="str">
        <f aca="false">IFERROR(INDEX(手数料率早見表!$B$4:$B$8,MATCH(F10,手数料率早見表!$A$4:$A$8,0)),"")</f>
        <v/>
      </c>
      <c r="H10" s="16"/>
      <c r="I10" s="16"/>
      <c r="J10" s="16"/>
      <c r="K10" s="16"/>
      <c r="L10" s="18" t="str">
        <f aca="false">IFERROR(ROUND(H10*G10,0),"")</f>
        <v/>
      </c>
      <c r="M10" s="19" t="str">
        <f aca="false">IFERROR(H10-E10-L10-I10-J10-K10,"")</f>
        <v/>
      </c>
      <c r="N10" s="20" t="str">
        <f aca="false">IFERROR(M10/H10,"")</f>
        <v/>
      </c>
    </row>
    <row r="11" customFormat="false" ht="15" hidden="false" customHeight="false" outlineLevel="0" collapsed="false">
      <c r="A11" s="13"/>
      <c r="B11" s="13"/>
      <c r="C11" s="15"/>
      <c r="D11" s="13"/>
      <c r="E11" s="16"/>
      <c r="F11" s="14"/>
      <c r="G11" s="17" t="str">
        <f aca="false">IFERROR(INDEX(手数料率早見表!$B$4:$B$8,MATCH(F11,手数料率早見表!$A$4:$A$8,0)),"")</f>
        <v/>
      </c>
      <c r="H11" s="16"/>
      <c r="I11" s="16"/>
      <c r="J11" s="16"/>
      <c r="K11" s="16"/>
      <c r="L11" s="18" t="str">
        <f aca="false">IFERROR(ROUND(H11*G11,0),"")</f>
        <v/>
      </c>
      <c r="M11" s="19" t="str">
        <f aca="false">IFERROR(H11-E11-L11-I11-J11-K11,"")</f>
        <v/>
      </c>
      <c r="N11" s="20" t="str">
        <f aca="false">IFERROR(M11/H11,"")</f>
        <v/>
      </c>
    </row>
    <row r="12" customFormat="false" ht="15" hidden="false" customHeight="false" outlineLevel="0" collapsed="false">
      <c r="A12" s="13"/>
      <c r="B12" s="13"/>
      <c r="C12" s="15"/>
      <c r="D12" s="13"/>
      <c r="E12" s="16"/>
      <c r="F12" s="14"/>
      <c r="G12" s="17" t="str">
        <f aca="false">IFERROR(INDEX(手数料率早見表!$B$4:$B$8,MATCH(F12,手数料率早見表!$A$4:$A$8,0)),"")</f>
        <v/>
      </c>
      <c r="H12" s="16"/>
      <c r="I12" s="16"/>
      <c r="J12" s="16"/>
      <c r="K12" s="16"/>
      <c r="L12" s="18" t="str">
        <f aca="false">IFERROR(ROUND(H12*G12,0),"")</f>
        <v/>
      </c>
      <c r="M12" s="19" t="str">
        <f aca="false">IFERROR(H12-E12-L12-I12-J12-K12,"")</f>
        <v/>
      </c>
      <c r="N12" s="20" t="str">
        <f aca="false">IFERROR(M12/H12,"")</f>
        <v/>
      </c>
    </row>
    <row r="13" customFormat="false" ht="15" hidden="false" customHeight="false" outlineLevel="0" collapsed="false">
      <c r="A13" s="13"/>
      <c r="B13" s="13"/>
      <c r="C13" s="15"/>
      <c r="D13" s="13"/>
      <c r="E13" s="16"/>
      <c r="F13" s="14"/>
      <c r="G13" s="17" t="str">
        <f aca="false">IFERROR(INDEX(手数料率早見表!$B$4:$B$8,MATCH(F13,手数料率早見表!$A$4:$A$8,0)),"")</f>
        <v/>
      </c>
      <c r="H13" s="16"/>
      <c r="I13" s="16"/>
      <c r="J13" s="16"/>
      <c r="K13" s="16"/>
      <c r="L13" s="18" t="str">
        <f aca="false">IFERROR(ROUND(H13*G13,0),"")</f>
        <v/>
      </c>
      <c r="M13" s="19" t="str">
        <f aca="false">IFERROR(H13-E13-L13-I13-J13-K13,"")</f>
        <v/>
      </c>
      <c r="N13" s="20" t="str">
        <f aca="false">IFERROR(M13/H13,"")</f>
        <v/>
      </c>
    </row>
    <row r="14" customFormat="false" ht="15" hidden="false" customHeight="false" outlineLevel="0" collapsed="false">
      <c r="A14" s="13"/>
      <c r="B14" s="13"/>
      <c r="C14" s="15"/>
      <c r="D14" s="13"/>
      <c r="E14" s="16"/>
      <c r="F14" s="14"/>
      <c r="G14" s="17" t="str">
        <f aca="false">IFERROR(INDEX(手数料率早見表!$B$4:$B$8,MATCH(F14,手数料率早見表!$A$4:$A$8,0)),"")</f>
        <v/>
      </c>
      <c r="H14" s="16"/>
      <c r="I14" s="16"/>
      <c r="J14" s="16"/>
      <c r="K14" s="16"/>
      <c r="L14" s="18" t="str">
        <f aca="false">IFERROR(ROUND(H14*G14,0),"")</f>
        <v/>
      </c>
      <c r="M14" s="19" t="str">
        <f aca="false">IFERROR(H14-E14-L14-I14-J14-K14,"")</f>
        <v/>
      </c>
      <c r="N14" s="20" t="str">
        <f aca="false">IFERROR(M14/H14,"")</f>
        <v/>
      </c>
    </row>
    <row r="15" customFormat="false" ht="15" hidden="false" customHeight="false" outlineLevel="0" collapsed="false">
      <c r="A15" s="13"/>
      <c r="B15" s="13"/>
      <c r="C15" s="15"/>
      <c r="D15" s="13"/>
      <c r="E15" s="16"/>
      <c r="F15" s="14"/>
      <c r="G15" s="17" t="str">
        <f aca="false">IFERROR(INDEX(手数料率早見表!$B$4:$B$8,MATCH(F15,手数料率早見表!$A$4:$A$8,0)),"")</f>
        <v/>
      </c>
      <c r="H15" s="16"/>
      <c r="I15" s="16"/>
      <c r="J15" s="16"/>
      <c r="K15" s="16"/>
      <c r="L15" s="18" t="str">
        <f aca="false">IFERROR(ROUND(H15*G15,0),"")</f>
        <v/>
      </c>
      <c r="M15" s="19" t="str">
        <f aca="false">IFERROR(H15-E15-L15-I15-J15-K15,"")</f>
        <v/>
      </c>
      <c r="N15" s="20" t="str">
        <f aca="false">IFERROR(M15/H15,"")</f>
        <v/>
      </c>
    </row>
    <row r="16" customFormat="false" ht="15" hidden="false" customHeight="false" outlineLevel="0" collapsed="false">
      <c r="A16" s="13"/>
      <c r="B16" s="13"/>
      <c r="C16" s="15"/>
      <c r="D16" s="13"/>
      <c r="E16" s="16"/>
      <c r="F16" s="14"/>
      <c r="G16" s="17" t="str">
        <f aca="false">IFERROR(INDEX(手数料率早見表!$B$4:$B$8,MATCH(F16,手数料率早見表!$A$4:$A$8,0)),"")</f>
        <v/>
      </c>
      <c r="H16" s="16"/>
      <c r="I16" s="16"/>
      <c r="J16" s="16"/>
      <c r="K16" s="16"/>
      <c r="L16" s="18" t="str">
        <f aca="false">IFERROR(ROUND(H16*G16,0),"")</f>
        <v/>
      </c>
      <c r="M16" s="19" t="str">
        <f aca="false">IFERROR(H16-E16-L16-I16-J16-K16,"")</f>
        <v/>
      </c>
      <c r="N16" s="20" t="str">
        <f aca="false">IFERROR(M16/H16,"")</f>
        <v/>
      </c>
    </row>
    <row r="17" customFormat="false" ht="15" hidden="false" customHeight="false" outlineLevel="0" collapsed="false">
      <c r="A17" s="13"/>
      <c r="B17" s="13"/>
      <c r="C17" s="15"/>
      <c r="D17" s="13"/>
      <c r="E17" s="16"/>
      <c r="F17" s="14"/>
      <c r="G17" s="17" t="str">
        <f aca="false">IFERROR(INDEX(手数料率早見表!$B$4:$B$8,MATCH(F17,手数料率早見表!$A$4:$A$8,0)),"")</f>
        <v/>
      </c>
      <c r="H17" s="16"/>
      <c r="I17" s="16"/>
      <c r="J17" s="16"/>
      <c r="K17" s="16"/>
      <c r="L17" s="18" t="str">
        <f aca="false">IFERROR(ROUND(H17*G17,0),"")</f>
        <v/>
      </c>
      <c r="M17" s="19" t="str">
        <f aca="false">IFERROR(H17-E17-L17-I17-J17-K17,"")</f>
        <v/>
      </c>
      <c r="N17" s="20" t="str">
        <f aca="false">IFERROR(M17/H17,"")</f>
        <v/>
      </c>
    </row>
    <row r="18" customFormat="false" ht="15" hidden="false" customHeight="false" outlineLevel="0" collapsed="false">
      <c r="A18" s="13"/>
      <c r="B18" s="13"/>
      <c r="C18" s="15"/>
      <c r="D18" s="13"/>
      <c r="E18" s="16"/>
      <c r="F18" s="14"/>
      <c r="G18" s="17" t="str">
        <f aca="false">IFERROR(INDEX(手数料率早見表!$B$4:$B$8,MATCH(F18,手数料率早見表!$A$4:$A$8,0)),"")</f>
        <v/>
      </c>
      <c r="H18" s="16"/>
      <c r="I18" s="16"/>
      <c r="J18" s="16"/>
      <c r="K18" s="16"/>
      <c r="L18" s="18" t="str">
        <f aca="false">IFERROR(ROUND(H18*G18,0),"")</f>
        <v/>
      </c>
      <c r="M18" s="19" t="str">
        <f aca="false">IFERROR(H18-E18-L18-I18-J18-K18,"")</f>
        <v/>
      </c>
      <c r="N18" s="20" t="str">
        <f aca="false">IFERROR(M18/H18,"")</f>
        <v/>
      </c>
    </row>
    <row r="19" customFormat="false" ht="15" hidden="false" customHeight="false" outlineLevel="0" collapsed="false">
      <c r="A19" s="13"/>
      <c r="B19" s="13"/>
      <c r="C19" s="15"/>
      <c r="D19" s="13"/>
      <c r="E19" s="16"/>
      <c r="F19" s="14"/>
      <c r="G19" s="17" t="str">
        <f aca="false">IFERROR(INDEX(手数料率早見表!$B$4:$B$8,MATCH(F19,手数料率早見表!$A$4:$A$8,0)),"")</f>
        <v/>
      </c>
      <c r="H19" s="16"/>
      <c r="I19" s="16"/>
      <c r="J19" s="16"/>
      <c r="K19" s="16"/>
      <c r="L19" s="18" t="str">
        <f aca="false">IFERROR(ROUND(H19*G19,0),"")</f>
        <v/>
      </c>
      <c r="M19" s="19" t="str">
        <f aca="false">IFERROR(H19-E19-L19-I19-J19-K19,"")</f>
        <v/>
      </c>
      <c r="N19" s="20" t="str">
        <f aca="false">IFERROR(M19/H19,"")</f>
        <v/>
      </c>
    </row>
    <row r="20" customFormat="false" ht="15" hidden="false" customHeight="false" outlineLevel="0" collapsed="false">
      <c r="A20" s="13"/>
      <c r="B20" s="13"/>
      <c r="C20" s="15"/>
      <c r="D20" s="13"/>
      <c r="E20" s="16"/>
      <c r="F20" s="14"/>
      <c r="G20" s="17" t="str">
        <f aca="false">IFERROR(INDEX(手数料率早見表!$B$4:$B$8,MATCH(F20,手数料率早見表!$A$4:$A$8,0)),"")</f>
        <v/>
      </c>
      <c r="H20" s="16"/>
      <c r="I20" s="16"/>
      <c r="J20" s="16"/>
      <c r="K20" s="16"/>
      <c r="L20" s="18" t="str">
        <f aca="false">IFERROR(ROUND(H20*G20,0),"")</f>
        <v/>
      </c>
      <c r="M20" s="19" t="str">
        <f aca="false">IFERROR(H20-E20-L20-I20-J20-K20,"")</f>
        <v/>
      </c>
      <c r="N20" s="20" t="str">
        <f aca="false">IFERROR(M20/H20,"")</f>
        <v/>
      </c>
    </row>
    <row r="21" customFormat="false" ht="15" hidden="false" customHeight="false" outlineLevel="0" collapsed="false">
      <c r="A21" s="13"/>
      <c r="B21" s="13"/>
      <c r="C21" s="15"/>
      <c r="D21" s="13"/>
      <c r="E21" s="16"/>
      <c r="F21" s="14"/>
      <c r="G21" s="17" t="str">
        <f aca="false">IFERROR(INDEX(手数料率早見表!$B$4:$B$8,MATCH(F21,手数料率早見表!$A$4:$A$8,0)),"")</f>
        <v/>
      </c>
      <c r="H21" s="16"/>
      <c r="I21" s="16"/>
      <c r="J21" s="16"/>
      <c r="K21" s="16"/>
      <c r="L21" s="18" t="str">
        <f aca="false">IFERROR(ROUND(H21*G21,0),"")</f>
        <v/>
      </c>
      <c r="M21" s="19" t="str">
        <f aca="false">IFERROR(H21-E21-L21-I21-J21-K21,"")</f>
        <v/>
      </c>
      <c r="N21" s="20" t="str">
        <f aca="false">IFERROR(M21/H21,"")</f>
        <v/>
      </c>
    </row>
    <row r="22" customFormat="false" ht="15" hidden="false" customHeight="false" outlineLevel="0" collapsed="false">
      <c r="A22" s="13"/>
      <c r="B22" s="13"/>
      <c r="C22" s="15"/>
      <c r="D22" s="13"/>
      <c r="E22" s="16"/>
      <c r="F22" s="14"/>
      <c r="G22" s="17" t="str">
        <f aca="false">IFERROR(INDEX(手数料率早見表!$B$4:$B$8,MATCH(F22,手数料率早見表!$A$4:$A$8,0)),"")</f>
        <v/>
      </c>
      <c r="H22" s="16"/>
      <c r="I22" s="16"/>
      <c r="J22" s="16"/>
      <c r="K22" s="16"/>
      <c r="L22" s="18" t="str">
        <f aca="false">IFERROR(ROUND(H22*G22,0),"")</f>
        <v/>
      </c>
      <c r="M22" s="19" t="str">
        <f aca="false">IFERROR(H22-E22-L22-I22-J22-K22,"")</f>
        <v/>
      </c>
      <c r="N22" s="20" t="str">
        <f aca="false">IFERROR(M22/H22,"")</f>
        <v/>
      </c>
    </row>
    <row r="23" customFormat="false" ht="15" hidden="false" customHeight="false" outlineLevel="0" collapsed="false">
      <c r="A23" s="13"/>
      <c r="B23" s="13"/>
      <c r="C23" s="15"/>
      <c r="D23" s="13"/>
      <c r="E23" s="16"/>
      <c r="F23" s="14"/>
      <c r="G23" s="17" t="str">
        <f aca="false">IFERROR(INDEX(手数料率早見表!$B$4:$B$8,MATCH(F23,手数料率早見表!$A$4:$A$8,0)),"")</f>
        <v/>
      </c>
      <c r="H23" s="16"/>
      <c r="I23" s="16"/>
      <c r="J23" s="16"/>
      <c r="K23" s="16"/>
      <c r="L23" s="18" t="str">
        <f aca="false">IFERROR(ROUND(H23*G23,0),"")</f>
        <v/>
      </c>
      <c r="M23" s="19" t="str">
        <f aca="false">IFERROR(H23-E23-L23-I23-J23-K23,"")</f>
        <v/>
      </c>
      <c r="N23" s="20" t="str">
        <f aca="false">IFERROR(M23/H23,"")</f>
        <v/>
      </c>
    </row>
    <row r="24" customFormat="false" ht="15" hidden="false" customHeight="false" outlineLevel="0" collapsed="false">
      <c r="A24" s="13"/>
      <c r="B24" s="13"/>
      <c r="C24" s="15"/>
      <c r="D24" s="13"/>
      <c r="E24" s="16"/>
      <c r="F24" s="14"/>
      <c r="G24" s="17" t="str">
        <f aca="false">IFERROR(INDEX(手数料率早見表!$B$4:$B$8,MATCH(F24,手数料率早見表!$A$4:$A$8,0)),"")</f>
        <v/>
      </c>
      <c r="H24" s="16"/>
      <c r="I24" s="16"/>
      <c r="J24" s="16"/>
      <c r="K24" s="16"/>
      <c r="L24" s="18" t="str">
        <f aca="false">IFERROR(ROUND(H24*G24,0),"")</f>
        <v/>
      </c>
      <c r="M24" s="19" t="str">
        <f aca="false">IFERROR(H24-E24-L24-I24-J24-K24,"")</f>
        <v/>
      </c>
      <c r="N24" s="20" t="str">
        <f aca="false">IFERROR(M24/H24,"")</f>
        <v/>
      </c>
    </row>
    <row r="25" customFormat="false" ht="15" hidden="false" customHeight="false" outlineLevel="0" collapsed="false">
      <c r="A25" s="13"/>
      <c r="B25" s="13"/>
      <c r="C25" s="15"/>
      <c r="D25" s="13"/>
      <c r="E25" s="16"/>
      <c r="F25" s="14"/>
      <c r="G25" s="17" t="str">
        <f aca="false">IFERROR(INDEX(手数料率早見表!$B$4:$B$8,MATCH(F25,手数料率早見表!$A$4:$A$8,0)),"")</f>
        <v/>
      </c>
      <c r="H25" s="16"/>
      <c r="I25" s="16"/>
      <c r="J25" s="16"/>
      <c r="K25" s="16"/>
      <c r="L25" s="18" t="str">
        <f aca="false">IFERROR(ROUND(H25*G25,0),"")</f>
        <v/>
      </c>
      <c r="M25" s="19" t="str">
        <f aca="false">IFERROR(H25-E25-L25-I25-J25-K25,"")</f>
        <v/>
      </c>
      <c r="N25" s="20" t="str">
        <f aca="false">IFERROR(M25/H25,"")</f>
        <v/>
      </c>
    </row>
    <row r="26" customFormat="false" ht="15" hidden="false" customHeight="false" outlineLevel="0" collapsed="false">
      <c r="A26" s="13"/>
      <c r="B26" s="13"/>
      <c r="C26" s="15"/>
      <c r="D26" s="13"/>
      <c r="E26" s="16"/>
      <c r="F26" s="14"/>
      <c r="G26" s="17" t="str">
        <f aca="false">IFERROR(INDEX(手数料率早見表!$B$4:$B$8,MATCH(F26,手数料率早見表!$A$4:$A$8,0)),"")</f>
        <v/>
      </c>
      <c r="H26" s="16"/>
      <c r="I26" s="16"/>
      <c r="J26" s="16"/>
      <c r="K26" s="16"/>
      <c r="L26" s="18" t="str">
        <f aca="false">IFERROR(ROUND(H26*G26,0),"")</f>
        <v/>
      </c>
      <c r="M26" s="19" t="str">
        <f aca="false">IFERROR(H26-E26-L26-I26-J26-K26,"")</f>
        <v/>
      </c>
      <c r="N26" s="20" t="str">
        <f aca="false">IFERROR(M26/H26,"")</f>
        <v/>
      </c>
    </row>
    <row r="27" customFormat="false" ht="15" hidden="false" customHeight="false" outlineLevel="0" collapsed="false">
      <c r="A27" s="13"/>
      <c r="B27" s="13"/>
      <c r="C27" s="15"/>
      <c r="D27" s="13"/>
      <c r="E27" s="16"/>
      <c r="F27" s="14"/>
      <c r="G27" s="17" t="str">
        <f aca="false">IFERROR(INDEX(手数料率早見表!$B$4:$B$8,MATCH(F27,手数料率早見表!$A$4:$A$8,0)),"")</f>
        <v/>
      </c>
      <c r="H27" s="16"/>
      <c r="I27" s="16"/>
      <c r="J27" s="16"/>
      <c r="K27" s="16"/>
      <c r="L27" s="18" t="str">
        <f aca="false">IFERROR(ROUND(H27*G27,0),"")</f>
        <v/>
      </c>
      <c r="M27" s="19" t="str">
        <f aca="false">IFERROR(H27-E27-L27-I27-J27-K27,"")</f>
        <v/>
      </c>
      <c r="N27" s="20" t="str">
        <f aca="false">IFERROR(M27/H27,"")</f>
        <v/>
      </c>
    </row>
    <row r="28" customFormat="false" ht="15" hidden="false" customHeight="false" outlineLevel="0" collapsed="false">
      <c r="A28" s="13"/>
      <c r="B28" s="13"/>
      <c r="C28" s="15"/>
      <c r="D28" s="13"/>
      <c r="E28" s="16"/>
      <c r="F28" s="14"/>
      <c r="G28" s="17" t="str">
        <f aca="false">IFERROR(INDEX(手数料率早見表!$B$4:$B$8,MATCH(F28,手数料率早見表!$A$4:$A$8,0)),"")</f>
        <v/>
      </c>
      <c r="H28" s="16"/>
      <c r="I28" s="16"/>
      <c r="J28" s="16"/>
      <c r="K28" s="16"/>
      <c r="L28" s="18" t="str">
        <f aca="false">IFERROR(ROUND(H28*G28,0),"")</f>
        <v/>
      </c>
      <c r="M28" s="19" t="str">
        <f aca="false">IFERROR(H28-E28-L28-I28-J28-K28,"")</f>
        <v/>
      </c>
      <c r="N28" s="20" t="str">
        <f aca="false">IFERROR(M28/H28,"")</f>
        <v/>
      </c>
    </row>
    <row r="29" customFormat="false" ht="15" hidden="false" customHeight="false" outlineLevel="0" collapsed="false">
      <c r="A29" s="13"/>
      <c r="B29" s="13"/>
      <c r="C29" s="15"/>
      <c r="D29" s="13"/>
      <c r="E29" s="16"/>
      <c r="F29" s="14"/>
      <c r="G29" s="17" t="str">
        <f aca="false">IFERROR(INDEX(手数料率早見表!$B$4:$B$8,MATCH(F29,手数料率早見表!$A$4:$A$8,0)),"")</f>
        <v/>
      </c>
      <c r="H29" s="16"/>
      <c r="I29" s="16"/>
      <c r="J29" s="16"/>
      <c r="K29" s="16"/>
      <c r="L29" s="18" t="str">
        <f aca="false">IFERROR(ROUND(H29*G29,0),"")</f>
        <v/>
      </c>
      <c r="M29" s="19" t="str">
        <f aca="false">IFERROR(H29-E29-L29-I29-J29-K29,"")</f>
        <v/>
      </c>
      <c r="N29" s="20" t="str">
        <f aca="false">IFERROR(M29/H29,"")</f>
        <v/>
      </c>
    </row>
    <row r="31" customFormat="false" ht="17.15" hidden="false" customHeight="false" outlineLevel="0" collapsed="false">
      <c r="D31" s="21" t="s">
        <v>33</v>
      </c>
      <c r="E31" s="22" t="n">
        <f aca="false">SUM(E5:E29)</f>
        <v>8000</v>
      </c>
      <c r="M31" s="22" t="n">
        <f aca="false">SUM(M5:M29)</f>
        <v>7350</v>
      </c>
      <c r="N31" s="23" t="n">
        <f aca="false">IFERROR(AVERAGE(N5:N29),"")</f>
        <v>0.408333333333333</v>
      </c>
    </row>
  </sheetData>
  <mergeCells count="2">
    <mergeCell ref="A1:N1"/>
    <mergeCell ref="A2:N2"/>
  </mergeCells>
  <dataValidations count="1">
    <dataValidation allowBlank="true" errorStyle="stop" operator="between" showDropDown="false" showErrorMessage="false" showInputMessage="false" sqref="F5:F29" type="list">
      <formula1>手数料率早見表!$A$4:$A$8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2026-07-14T19:31:03Z</dcterms:created>
  <dc:creator>openpyxl</dc:creator>
  <dc:description/>
  <dc:language>en-US</dc:language>
  <cp:lastModifiedBy/>
  <dcterms:modified xsi:type="dcterms:W3CDTF">2026-07-14T19:31:03Z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